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dyF\Desktop\"/>
    </mc:Choice>
  </mc:AlternateContent>
  <bookViews>
    <workbookView xWindow="0" yWindow="0" windowWidth="19200" windowHeight="7030" activeTab="1"/>
  </bookViews>
  <sheets>
    <sheet name="Que-6" sheetId="5" r:id="rId1"/>
    <sheet name="Que-3" sheetId="7" r:id="rId2"/>
    <sheet name="Raw" sheetId="4" r:id="rId3"/>
    <sheet name="Comparison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8"/>
  <c r="D3" i="8"/>
  <c r="D4" i="8"/>
  <c r="D5" i="8"/>
  <c r="D6" i="8"/>
  <c r="D7" i="8"/>
  <c r="D8" i="8"/>
  <c r="D9" i="8"/>
  <c r="D10" i="8"/>
  <c r="D11" i="8"/>
  <c r="D12" i="8"/>
  <c r="D13" i="8"/>
  <c r="D2" i="8"/>
  <c r="C14" i="8"/>
  <c r="C3" i="8"/>
  <c r="C4" i="8"/>
  <c r="C5" i="8"/>
  <c r="C6" i="8"/>
  <c r="C7" i="8"/>
  <c r="C8" i="8"/>
  <c r="C9" i="8"/>
  <c r="C10" i="8"/>
  <c r="C11" i="8"/>
  <c r="C12" i="8"/>
  <c r="C13" i="8"/>
  <c r="C2" i="8"/>
  <c r="G14" i="7" l="1"/>
  <c r="D13" i="7"/>
  <c r="F13" i="7" s="1"/>
  <c r="F12" i="7"/>
  <c r="D12" i="7"/>
  <c r="D11" i="7"/>
  <c r="F11" i="7" s="1"/>
  <c r="F10" i="7"/>
  <c r="D10" i="7"/>
  <c r="D9" i="7"/>
  <c r="F9" i="7" s="1"/>
  <c r="F8" i="7"/>
  <c r="I8" i="7" s="1"/>
  <c r="K8" i="7" s="1"/>
  <c r="L8" i="7" s="1"/>
  <c r="D8" i="7"/>
  <c r="D7" i="7"/>
  <c r="F7" i="7" s="1"/>
  <c r="F6" i="7"/>
  <c r="I6" i="7" s="1"/>
  <c r="K6" i="7" s="1"/>
  <c r="L6" i="7" s="1"/>
  <c r="D6" i="7"/>
  <c r="D5" i="7"/>
  <c r="F5" i="7" s="1"/>
  <c r="F4" i="7"/>
  <c r="I4" i="7" s="1"/>
  <c r="K4" i="7" s="1"/>
  <c r="L4" i="7" s="1"/>
  <c r="D4" i="7"/>
  <c r="D3" i="7"/>
  <c r="F3" i="7" s="1"/>
  <c r="F2" i="7"/>
  <c r="I2" i="7" s="1"/>
  <c r="K2" i="7" s="1"/>
  <c r="L2" i="7" s="1"/>
  <c r="D2" i="7"/>
  <c r="D5" i="5"/>
  <c r="D6" i="5"/>
  <c r="F6" i="5" s="1"/>
  <c r="D7" i="5"/>
  <c r="D8" i="5"/>
  <c r="F8" i="5" s="1"/>
  <c r="D9" i="5"/>
  <c r="F9" i="5" s="1"/>
  <c r="I9" i="5" s="1"/>
  <c r="K9" i="5" s="1"/>
  <c r="L9" i="5" s="1"/>
  <c r="M9" i="5" s="1"/>
  <c r="B9" i="8" s="1"/>
  <c r="D10" i="5"/>
  <c r="F10" i="5" s="1"/>
  <c r="D11" i="5"/>
  <c r="F11" i="5" s="1"/>
  <c r="D12" i="5"/>
  <c r="F12" i="5" s="1"/>
  <c r="D13" i="5"/>
  <c r="D2" i="5"/>
  <c r="F2" i="5" s="1"/>
  <c r="D3" i="5"/>
  <c r="F3" i="5" s="1"/>
  <c r="F5" i="5"/>
  <c r="I5" i="5" s="1"/>
  <c r="K5" i="5" s="1"/>
  <c r="L5" i="5" s="1"/>
  <c r="G14" i="5"/>
  <c r="F13" i="5"/>
  <c r="I13" i="5" s="1"/>
  <c r="K13" i="5" s="1"/>
  <c r="L13" i="5" s="1"/>
  <c r="F7" i="5"/>
  <c r="D4" i="5"/>
  <c r="F4" i="5" s="1"/>
  <c r="D14" i="4"/>
  <c r="I9" i="7" l="1"/>
  <c r="K9" i="7" s="1"/>
  <c r="L9" i="7" s="1"/>
  <c r="M9" i="7" s="1"/>
  <c r="I7" i="7"/>
  <c r="K7" i="7" s="1"/>
  <c r="L7" i="7" s="1"/>
  <c r="M7" i="7"/>
  <c r="I5" i="7"/>
  <c r="K5" i="7" s="1"/>
  <c r="L5" i="7" s="1"/>
  <c r="M5" i="7" s="1"/>
  <c r="I13" i="7"/>
  <c r="K13" i="7" s="1"/>
  <c r="L13" i="7" s="1"/>
  <c r="M13" i="7" s="1"/>
  <c r="I3" i="7"/>
  <c r="K3" i="7" s="1"/>
  <c r="L3" i="7" s="1"/>
  <c r="M3" i="7" s="1"/>
  <c r="I11" i="7"/>
  <c r="K11" i="7" s="1"/>
  <c r="L11" i="7" s="1"/>
  <c r="M11" i="7" s="1"/>
  <c r="M2" i="7"/>
  <c r="M4" i="7"/>
  <c r="M6" i="7"/>
  <c r="M8" i="7"/>
  <c r="I10" i="7"/>
  <c r="K10" i="7" s="1"/>
  <c r="L10" i="7" s="1"/>
  <c r="M10" i="7" s="1"/>
  <c r="I12" i="7"/>
  <c r="K12" i="7" s="1"/>
  <c r="L12" i="7" s="1"/>
  <c r="M12" i="7" s="1"/>
  <c r="M13" i="5"/>
  <c r="B13" i="8" s="1"/>
  <c r="I12" i="5"/>
  <c r="K12" i="5" s="1"/>
  <c r="L12" i="5" s="1"/>
  <c r="M12" i="5" s="1"/>
  <c r="B12" i="8" s="1"/>
  <c r="M7" i="5"/>
  <c r="B7" i="8" s="1"/>
  <c r="I8" i="5"/>
  <c r="K8" i="5" s="1"/>
  <c r="L8" i="5" s="1"/>
  <c r="M8" i="5" s="1"/>
  <c r="B8" i="8" s="1"/>
  <c r="I7" i="5"/>
  <c r="K7" i="5" s="1"/>
  <c r="L7" i="5" s="1"/>
  <c r="M5" i="5"/>
  <c r="B5" i="8" s="1"/>
  <c r="I6" i="5"/>
  <c r="K6" i="5" s="1"/>
  <c r="L6" i="5" s="1"/>
  <c r="M6" i="5" s="1"/>
  <c r="B6" i="8" s="1"/>
  <c r="I11" i="5"/>
  <c r="K11" i="5" s="1"/>
  <c r="L11" i="5" s="1"/>
  <c r="M11" i="5" s="1"/>
  <c r="B11" i="8" s="1"/>
  <c r="I10" i="5"/>
  <c r="K10" i="5" s="1"/>
  <c r="L10" i="5" s="1"/>
  <c r="M10" i="5" s="1"/>
  <c r="B10" i="8" s="1"/>
  <c r="I3" i="5"/>
  <c r="K3" i="5" s="1"/>
  <c r="L3" i="5" s="1"/>
  <c r="M3" i="5" s="1"/>
  <c r="B3" i="8" s="1"/>
  <c r="I2" i="5"/>
  <c r="K2" i="5" s="1"/>
  <c r="L2" i="5" s="1"/>
  <c r="M2" i="5" s="1"/>
  <c r="B2" i="8" s="1"/>
  <c r="I4" i="5"/>
  <c r="K4" i="5" s="1"/>
  <c r="L4" i="5" s="1"/>
  <c r="M4" i="5" s="1"/>
  <c r="B4" i="8" s="1"/>
  <c r="C11" i="4"/>
  <c r="E11" i="4" s="1"/>
  <c r="C8" i="4"/>
  <c r="E8" i="4" s="1"/>
  <c r="C5" i="4"/>
  <c r="E5" i="4" s="1"/>
  <c r="C2" i="4"/>
  <c r="E2" i="4" s="1"/>
  <c r="C3" i="4"/>
  <c r="E3" i="4" s="1"/>
  <c r="C6" i="4"/>
  <c r="E6" i="4" s="1"/>
  <c r="C10" i="4"/>
  <c r="E10" i="4" s="1"/>
  <c r="B14" i="8" l="1"/>
  <c r="N14" i="7"/>
  <c r="N14" i="5"/>
  <c r="C7" i="4"/>
  <c r="E7" i="4" s="1"/>
  <c r="C12" i="4"/>
  <c r="E12" i="4" s="1"/>
  <c r="C9" i="4"/>
  <c r="E9" i="4" s="1"/>
  <c r="C13" i="4"/>
  <c r="E13" i="4" s="1"/>
  <c r="C4" i="4"/>
  <c r="E4" i="4" s="1"/>
</calcChain>
</file>

<file path=xl/sharedStrings.xml><?xml version="1.0" encoding="utf-8"?>
<sst xmlns="http://schemas.openxmlformats.org/spreadsheetml/2006/main" count="85" uniqueCount="29">
  <si>
    <t>GATE</t>
  </si>
  <si>
    <t>NW Gate</t>
  </si>
  <si>
    <t>DEPTH IN FEET</t>
  </si>
  <si>
    <t>WIDTH IN FEET</t>
  </si>
  <si>
    <t>WALK THROUGH METAL DETECTOR(s)</t>
  </si>
  <si>
    <t>QUEUING AREA SQUARE FOOTAGE</t>
  </si>
  <si>
    <t>NE Gate</t>
  </si>
  <si>
    <t>West Gate</t>
  </si>
  <si>
    <t>QUEUING THROUGHPUT PER HOUR</t>
  </si>
  <si>
    <t>QUEUING CYCLES PER HOUR</t>
  </si>
  <si>
    <t>TOTAL THROUGHPUT PER HOUR</t>
  </si>
  <si>
    <r>
      <t xml:space="preserve">PER PERSON THROUGHPUT </t>
    </r>
    <r>
      <rPr>
        <i/>
        <sz val="12"/>
        <color theme="1"/>
        <rFont val="Arial"/>
        <family val="2"/>
      </rPr>
      <t>(Seconds)</t>
    </r>
  </si>
  <si>
    <r>
      <t xml:space="preserve">QUEUING AREA LOAD-IN TIME </t>
    </r>
    <r>
      <rPr>
        <i/>
        <sz val="12"/>
        <color theme="1"/>
        <rFont val="Arial"/>
        <family val="2"/>
      </rPr>
      <t>(Minutes)</t>
    </r>
  </si>
  <si>
    <r>
      <t xml:space="preserve">QUEUING AREA RELOAD TIME </t>
    </r>
    <r>
      <rPr>
        <i/>
        <sz val="12"/>
        <color theme="1"/>
        <rFont val="Arial"/>
        <family val="2"/>
      </rPr>
      <t>(Minutes)</t>
    </r>
  </si>
  <si>
    <r>
      <t xml:space="preserve">QUEUING CYCLE TIME </t>
    </r>
    <r>
      <rPr>
        <i/>
        <sz val="12"/>
        <color theme="1"/>
        <rFont val="Arial"/>
        <family val="2"/>
      </rPr>
      <t>(Minutes)</t>
    </r>
  </si>
  <si>
    <r>
      <t xml:space="preserve">DISTANCE FACTOR </t>
    </r>
    <r>
      <rPr>
        <i/>
        <sz val="12"/>
        <color theme="1"/>
        <rFont val="Arial"/>
        <family val="2"/>
      </rPr>
      <t>(Feet)</t>
    </r>
  </si>
  <si>
    <t>East Club</t>
  </si>
  <si>
    <r>
      <t xml:space="preserve">PER PERSON THROUGHPUT </t>
    </r>
    <r>
      <rPr>
        <i/>
        <sz val="12"/>
        <color theme="1"/>
        <rFont val="Arial"/>
        <family val="2"/>
      </rPr>
      <t>(Hour)</t>
    </r>
  </si>
  <si>
    <t>Beer Hall</t>
  </si>
  <si>
    <t>24/7 Security Check-In</t>
  </si>
  <si>
    <t>Team, Family, Ownership</t>
  </si>
  <si>
    <t>Box Office / Guest Services</t>
  </si>
  <si>
    <t>Visiting Supporters Gate</t>
  </si>
  <si>
    <t>SW Gate</t>
  </si>
  <si>
    <t>Premium Entry</t>
  </si>
  <si>
    <t>Staff Check-In SW</t>
  </si>
  <si>
    <t>PEOPLE PER QUE LOAD</t>
  </si>
  <si>
    <t>6 FT QUEUING THROUGHPUT PER HOUR</t>
  </si>
  <si>
    <t>3 FT QUEUING THROUGHPUT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</si>
</sst>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 wrapText="1"/>
    </xf>
    <xf numFmtId="1" fontId="0" fillId="3" borderId="0" xfId="0" applyNumberFormat="1" applyFont="1" applyFill="1" applyAlignment="1">
      <alignment horizontal="center"/>
    </xf>
    <xf numFmtId="1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1" fontId="0" fillId="0" borderId="3" xfId="0" applyNumberFormat="1" applyFont="1" applyFill="1" applyBorder="1" applyAlignment="1">
      <alignment horizontal="center" wrapText="1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 wrapText="1"/>
    </xf>
    <xf numFmtId="0" fontId="0" fillId="0" borderId="3" xfId="0" applyBorder="1"/>
    <xf numFmtId="1" fontId="0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8" zoomScaleNormal="78" workbookViewId="0">
      <selection activeCell="H17" sqref="H17"/>
    </sheetView>
  </sheetViews>
  <sheetFormatPr defaultRowHeight="15.5" x14ac:dyDescent="0.35"/>
  <cols>
    <col min="1" max="1" width="24.3046875" style="5" bestFit="1" customWidth="1"/>
    <col min="2" max="2" width="8.23046875" style="1" customWidth="1"/>
    <col min="3" max="3" width="8.53515625" style="1" customWidth="1"/>
    <col min="4" max="5" width="10.4609375" style="1" customWidth="1"/>
    <col min="6" max="6" width="10.921875" style="1" customWidth="1"/>
    <col min="7" max="7" width="13.69140625" style="1" customWidth="1"/>
    <col min="8" max="8" width="14.07421875" style="1" customWidth="1"/>
    <col min="9" max="10" width="9.69140625" style="1" customWidth="1"/>
    <col min="11" max="11" width="10.4609375" style="4" customWidth="1"/>
    <col min="12" max="12" width="10.69140625" style="1" bestFit="1" customWidth="1"/>
    <col min="13" max="13" width="14.4609375" style="1" customWidth="1"/>
    <col min="14" max="14" width="14.23046875" style="5" customWidth="1"/>
    <col min="15" max="16384" width="9.23046875" style="5"/>
  </cols>
  <sheetData>
    <row r="1" spans="1:14" ht="77.5" x14ac:dyDescent="0.35">
      <c r="A1" s="3" t="s">
        <v>0</v>
      </c>
      <c r="B1" s="2" t="s">
        <v>3</v>
      </c>
      <c r="C1" s="2" t="s">
        <v>2</v>
      </c>
      <c r="D1" s="2" t="s">
        <v>5</v>
      </c>
      <c r="E1" s="2" t="s">
        <v>15</v>
      </c>
      <c r="F1" s="2" t="s">
        <v>26</v>
      </c>
      <c r="G1" s="2" t="s">
        <v>4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9</v>
      </c>
      <c r="M1" s="2" t="s">
        <v>8</v>
      </c>
      <c r="N1" s="10" t="s">
        <v>10</v>
      </c>
    </row>
    <row r="2" spans="1:14" x14ac:dyDescent="0.35">
      <c r="A2" s="25" t="s">
        <v>19</v>
      </c>
      <c r="B2" s="26">
        <v>10</v>
      </c>
      <c r="C2" s="26">
        <v>10</v>
      </c>
      <c r="D2" s="27">
        <f t="shared" ref="D2:D13" si="0">B2*C2</f>
        <v>100</v>
      </c>
      <c r="E2" s="28">
        <v>6</v>
      </c>
      <c r="F2" s="27">
        <f t="shared" ref="F2:F6" si="1">D2/E2</f>
        <v>16.666666666666668</v>
      </c>
      <c r="G2" s="28">
        <v>1</v>
      </c>
      <c r="H2" s="28">
        <v>8</v>
      </c>
      <c r="I2" s="27">
        <f t="shared" ref="I2:I12" si="2">((F2/G2)*H2)/60</f>
        <v>2.2222222222222223</v>
      </c>
      <c r="J2" s="27">
        <v>1</v>
      </c>
      <c r="K2" s="27">
        <f t="shared" ref="K2:K13" si="3">I2+J2</f>
        <v>3.2222222222222223</v>
      </c>
      <c r="L2" s="27">
        <f t="shared" ref="L2:L13" si="4">60/K2</f>
        <v>18.620689655172413</v>
      </c>
      <c r="M2" s="27">
        <f t="shared" ref="M2:M13" si="5">F2*L2</f>
        <v>310.34482758620692</v>
      </c>
      <c r="N2" s="20"/>
    </row>
    <row r="3" spans="1:14" x14ac:dyDescent="0.35">
      <c r="A3" s="25" t="s">
        <v>20</v>
      </c>
      <c r="B3" s="26">
        <v>20</v>
      </c>
      <c r="C3" s="26">
        <v>20</v>
      </c>
      <c r="D3" s="27">
        <f t="shared" si="0"/>
        <v>400</v>
      </c>
      <c r="E3" s="28">
        <v>6</v>
      </c>
      <c r="F3" s="27">
        <f t="shared" si="1"/>
        <v>66.666666666666671</v>
      </c>
      <c r="G3" s="28">
        <v>1</v>
      </c>
      <c r="H3" s="28">
        <v>8</v>
      </c>
      <c r="I3" s="27">
        <f t="shared" si="2"/>
        <v>8.8888888888888893</v>
      </c>
      <c r="J3" s="27">
        <v>1</v>
      </c>
      <c r="K3" s="27">
        <f t="shared" si="3"/>
        <v>9.8888888888888893</v>
      </c>
      <c r="L3" s="27">
        <f t="shared" si="4"/>
        <v>6.0674157303370784</v>
      </c>
      <c r="M3" s="27">
        <f t="shared" si="5"/>
        <v>404.49438202247194</v>
      </c>
      <c r="N3" s="20"/>
    </row>
    <row r="4" spans="1:14" x14ac:dyDescent="0.35">
      <c r="A4" s="29" t="s">
        <v>1</v>
      </c>
      <c r="B4" s="30">
        <v>64</v>
      </c>
      <c r="C4" s="30">
        <v>45</v>
      </c>
      <c r="D4" s="27">
        <f>B4*C4</f>
        <v>2880</v>
      </c>
      <c r="E4" s="27">
        <v>6</v>
      </c>
      <c r="F4" s="27">
        <f>D4/E4</f>
        <v>480</v>
      </c>
      <c r="G4" s="27">
        <v>8</v>
      </c>
      <c r="H4" s="28">
        <v>8</v>
      </c>
      <c r="I4" s="27">
        <f>((F4/G4)*H4)/60</f>
        <v>8</v>
      </c>
      <c r="J4" s="27">
        <v>2</v>
      </c>
      <c r="K4" s="27">
        <f>I4+J4</f>
        <v>10</v>
      </c>
      <c r="L4" s="27">
        <f>60/K4</f>
        <v>6</v>
      </c>
      <c r="M4" s="27">
        <f>F4*L4</f>
        <v>2880</v>
      </c>
      <c r="N4" s="19"/>
    </row>
    <row r="5" spans="1:14" x14ac:dyDescent="0.35">
      <c r="A5" s="25" t="s">
        <v>21</v>
      </c>
      <c r="B5" s="30">
        <v>15</v>
      </c>
      <c r="C5" s="30">
        <v>15</v>
      </c>
      <c r="D5" s="27">
        <f t="shared" si="0"/>
        <v>225</v>
      </c>
      <c r="E5" s="27">
        <v>6</v>
      </c>
      <c r="F5" s="27">
        <f t="shared" si="1"/>
        <v>37.5</v>
      </c>
      <c r="G5" s="27">
        <v>1</v>
      </c>
      <c r="H5" s="28">
        <v>8</v>
      </c>
      <c r="I5" s="27">
        <f t="shared" si="2"/>
        <v>5</v>
      </c>
      <c r="J5" s="27">
        <v>2</v>
      </c>
      <c r="K5" s="27">
        <f t="shared" si="3"/>
        <v>7</v>
      </c>
      <c r="L5" s="27">
        <f t="shared" si="4"/>
        <v>8.5714285714285712</v>
      </c>
      <c r="M5" s="27">
        <f t="shared" si="5"/>
        <v>321.42857142857144</v>
      </c>
      <c r="N5" s="19"/>
    </row>
    <row r="6" spans="1:14" x14ac:dyDescent="0.35">
      <c r="A6" s="25" t="s">
        <v>18</v>
      </c>
      <c r="B6" s="30">
        <v>20</v>
      </c>
      <c r="C6" s="30">
        <v>20</v>
      </c>
      <c r="D6" s="27">
        <f t="shared" si="0"/>
        <v>400</v>
      </c>
      <c r="E6" s="27">
        <v>6</v>
      </c>
      <c r="F6" s="27">
        <f t="shared" si="1"/>
        <v>66.666666666666671</v>
      </c>
      <c r="G6" s="27">
        <v>1</v>
      </c>
      <c r="H6" s="28">
        <v>8</v>
      </c>
      <c r="I6" s="27">
        <f t="shared" si="2"/>
        <v>8.8888888888888893</v>
      </c>
      <c r="J6" s="27">
        <v>2</v>
      </c>
      <c r="K6" s="27">
        <f t="shared" si="3"/>
        <v>10.888888888888889</v>
      </c>
      <c r="L6" s="27">
        <f t="shared" si="4"/>
        <v>5.5102040816326525</v>
      </c>
      <c r="M6" s="27">
        <f t="shared" si="5"/>
        <v>367.34693877551018</v>
      </c>
      <c r="N6" s="19"/>
    </row>
    <row r="7" spans="1:14" x14ac:dyDescent="0.35">
      <c r="A7" s="29" t="s">
        <v>6</v>
      </c>
      <c r="B7" s="27">
        <v>66</v>
      </c>
      <c r="C7" s="27">
        <v>35</v>
      </c>
      <c r="D7" s="27">
        <f t="shared" si="0"/>
        <v>2310</v>
      </c>
      <c r="E7" s="27">
        <v>6</v>
      </c>
      <c r="F7" s="27">
        <f>D7/E7</f>
        <v>385</v>
      </c>
      <c r="G7" s="27">
        <v>8</v>
      </c>
      <c r="H7" s="28">
        <v>8</v>
      </c>
      <c r="I7" s="27">
        <f>((F7/G7)*H7)/60</f>
        <v>6.416666666666667</v>
      </c>
      <c r="J7" s="27">
        <v>2</v>
      </c>
      <c r="K7" s="27">
        <f t="shared" si="3"/>
        <v>8.4166666666666679</v>
      </c>
      <c r="L7" s="27">
        <f t="shared" si="4"/>
        <v>7.1287128712871279</v>
      </c>
      <c r="M7" s="27">
        <f t="shared" si="5"/>
        <v>2744.5544554455441</v>
      </c>
      <c r="N7" s="19"/>
    </row>
    <row r="8" spans="1:14" x14ac:dyDescent="0.35">
      <c r="A8" s="25" t="s">
        <v>22</v>
      </c>
      <c r="B8" s="27">
        <v>10</v>
      </c>
      <c r="C8" s="27">
        <v>23</v>
      </c>
      <c r="D8" s="27">
        <f t="shared" si="0"/>
        <v>230</v>
      </c>
      <c r="E8" s="27">
        <v>6</v>
      </c>
      <c r="F8" s="27">
        <f>D8/E8</f>
        <v>38.333333333333336</v>
      </c>
      <c r="G8" s="27">
        <v>1</v>
      </c>
      <c r="H8" s="28">
        <v>8</v>
      </c>
      <c r="I8" s="27">
        <f t="shared" si="2"/>
        <v>5.1111111111111116</v>
      </c>
      <c r="J8" s="27">
        <v>2</v>
      </c>
      <c r="K8" s="27">
        <f t="shared" si="3"/>
        <v>7.1111111111111116</v>
      </c>
      <c r="L8" s="27">
        <f t="shared" si="4"/>
        <v>8.4375</v>
      </c>
      <c r="M8" s="27">
        <f t="shared" si="5"/>
        <v>323.4375</v>
      </c>
      <c r="N8" s="19"/>
    </row>
    <row r="9" spans="1:14" x14ac:dyDescent="0.35">
      <c r="A9" s="29" t="s">
        <v>16</v>
      </c>
      <c r="B9" s="27">
        <v>11</v>
      </c>
      <c r="C9" s="27">
        <v>29</v>
      </c>
      <c r="D9" s="27">
        <f t="shared" si="0"/>
        <v>319</v>
      </c>
      <c r="E9" s="27">
        <v>6</v>
      </c>
      <c r="F9" s="27">
        <f>D9/E9</f>
        <v>53.166666666666664</v>
      </c>
      <c r="G9" s="27">
        <v>1</v>
      </c>
      <c r="H9" s="28">
        <v>8</v>
      </c>
      <c r="I9" s="27">
        <f t="shared" si="2"/>
        <v>7.0888888888888886</v>
      </c>
      <c r="J9" s="27">
        <v>1</v>
      </c>
      <c r="K9" s="27">
        <f t="shared" si="3"/>
        <v>8.0888888888888886</v>
      </c>
      <c r="L9" s="27">
        <f t="shared" si="4"/>
        <v>7.4175824175824179</v>
      </c>
      <c r="M9" s="27">
        <f t="shared" si="5"/>
        <v>394.36813186813185</v>
      </c>
      <c r="N9" s="19"/>
    </row>
    <row r="10" spans="1:14" x14ac:dyDescent="0.35">
      <c r="A10" s="25" t="s">
        <v>25</v>
      </c>
      <c r="B10" s="27">
        <v>9</v>
      </c>
      <c r="C10" s="27">
        <v>62</v>
      </c>
      <c r="D10" s="27">
        <f t="shared" si="0"/>
        <v>558</v>
      </c>
      <c r="E10" s="27">
        <v>6</v>
      </c>
      <c r="F10" s="27">
        <f t="shared" ref="F10:F12" si="6">D10/E10</f>
        <v>93</v>
      </c>
      <c r="G10" s="27">
        <v>2</v>
      </c>
      <c r="H10" s="28">
        <v>8</v>
      </c>
      <c r="I10" s="27">
        <f>((F10/G10)*H10)/60</f>
        <v>6.2</v>
      </c>
      <c r="J10" s="27">
        <v>2</v>
      </c>
      <c r="K10" s="27">
        <f t="shared" si="3"/>
        <v>8.1999999999999993</v>
      </c>
      <c r="L10" s="27">
        <f t="shared" si="4"/>
        <v>7.3170731707317076</v>
      </c>
      <c r="M10" s="27">
        <f t="shared" si="5"/>
        <v>680.48780487804879</v>
      </c>
      <c r="N10" s="19"/>
    </row>
    <row r="11" spans="1:14" x14ac:dyDescent="0.35">
      <c r="A11" s="25" t="s">
        <v>23</v>
      </c>
      <c r="B11" s="27">
        <v>64</v>
      </c>
      <c r="C11" s="27">
        <v>50</v>
      </c>
      <c r="D11" s="27">
        <f t="shared" si="0"/>
        <v>3200</v>
      </c>
      <c r="E11" s="27">
        <v>6</v>
      </c>
      <c r="F11" s="27">
        <f t="shared" si="6"/>
        <v>533.33333333333337</v>
      </c>
      <c r="G11" s="27">
        <v>8</v>
      </c>
      <c r="H11" s="28">
        <v>8</v>
      </c>
      <c r="I11" s="27">
        <f t="shared" si="2"/>
        <v>8.8888888888888893</v>
      </c>
      <c r="J11" s="27">
        <v>2</v>
      </c>
      <c r="K11" s="27">
        <f t="shared" si="3"/>
        <v>10.888888888888889</v>
      </c>
      <c r="L11" s="27">
        <f t="shared" si="4"/>
        <v>5.5102040816326525</v>
      </c>
      <c r="M11" s="27">
        <f t="shared" si="5"/>
        <v>2938.7755102040815</v>
      </c>
      <c r="N11" s="19"/>
    </row>
    <row r="12" spans="1:14" x14ac:dyDescent="0.35">
      <c r="A12" s="25" t="s">
        <v>24</v>
      </c>
      <c r="B12" s="27">
        <v>13</v>
      </c>
      <c r="C12" s="27">
        <v>19</v>
      </c>
      <c r="D12" s="27">
        <f t="shared" si="0"/>
        <v>247</v>
      </c>
      <c r="E12" s="27">
        <v>6</v>
      </c>
      <c r="F12" s="27">
        <f t="shared" si="6"/>
        <v>41.166666666666664</v>
      </c>
      <c r="G12" s="27">
        <v>4</v>
      </c>
      <c r="H12" s="28">
        <v>8</v>
      </c>
      <c r="I12" s="27">
        <f t="shared" si="2"/>
        <v>1.3722222222222222</v>
      </c>
      <c r="J12" s="27">
        <v>2</v>
      </c>
      <c r="K12" s="27">
        <f t="shared" si="3"/>
        <v>3.3722222222222222</v>
      </c>
      <c r="L12" s="27">
        <f t="shared" si="4"/>
        <v>17.792421746293247</v>
      </c>
      <c r="M12" s="27">
        <f t="shared" si="5"/>
        <v>732.45469522240523</v>
      </c>
      <c r="N12" s="19"/>
    </row>
    <row r="13" spans="1:14" s="17" customFormat="1" x14ac:dyDescent="0.35">
      <c r="A13" s="29" t="s">
        <v>7</v>
      </c>
      <c r="B13" s="27">
        <v>11</v>
      </c>
      <c r="C13" s="27">
        <v>16</v>
      </c>
      <c r="D13" s="27">
        <f t="shared" si="0"/>
        <v>176</v>
      </c>
      <c r="E13" s="27">
        <v>6</v>
      </c>
      <c r="F13" s="27">
        <f>D13/E13</f>
        <v>29.333333333333332</v>
      </c>
      <c r="G13" s="27">
        <v>4</v>
      </c>
      <c r="H13" s="27">
        <v>8</v>
      </c>
      <c r="I13" s="27">
        <f>((F13/G13)*H13)/60</f>
        <v>0.97777777777777775</v>
      </c>
      <c r="J13" s="27">
        <v>1</v>
      </c>
      <c r="K13" s="27">
        <f t="shared" si="3"/>
        <v>1.9777777777777779</v>
      </c>
      <c r="L13" s="27">
        <f t="shared" si="4"/>
        <v>30.337078651685392</v>
      </c>
      <c r="M13" s="27">
        <f t="shared" si="5"/>
        <v>889.88764044943809</v>
      </c>
      <c r="N13" s="21"/>
    </row>
    <row r="14" spans="1:14" ht="16" thickBot="1" x14ac:dyDescent="0.4">
      <c r="G14" s="18">
        <f>SUM(G2:G13)</f>
        <v>40</v>
      </c>
      <c r="N14" s="6">
        <f>SUM(M2:M13)</f>
        <v>12987.580457880409</v>
      </c>
    </row>
    <row r="15" spans="1:14" ht="16" thickTop="1" x14ac:dyDescent="0.35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78" zoomScaleNormal="78" workbookViewId="0">
      <selection activeCell="G12" sqref="G12"/>
    </sheetView>
  </sheetViews>
  <sheetFormatPr defaultRowHeight="15.5" x14ac:dyDescent="0.35"/>
  <cols>
    <col min="1" max="1" width="24.3046875" style="5" bestFit="1" customWidth="1"/>
    <col min="2" max="2" width="8.23046875" style="1" customWidth="1"/>
    <col min="3" max="3" width="8.53515625" style="1" customWidth="1"/>
    <col min="4" max="5" width="10.4609375" style="1" customWidth="1"/>
    <col min="6" max="6" width="10.921875" style="1" customWidth="1"/>
    <col min="7" max="7" width="13.69140625" style="1" customWidth="1"/>
    <col min="8" max="8" width="14.07421875" style="1" customWidth="1"/>
    <col min="9" max="10" width="9.69140625" style="1" customWidth="1"/>
    <col min="11" max="11" width="10.4609375" style="4" customWidth="1"/>
    <col min="12" max="12" width="10.69140625" style="1" bestFit="1" customWidth="1"/>
    <col min="13" max="13" width="14.4609375" style="1" customWidth="1"/>
    <col min="14" max="14" width="14.23046875" style="5" customWidth="1"/>
    <col min="15" max="16384" width="9.23046875" style="5"/>
  </cols>
  <sheetData>
    <row r="1" spans="1:14" ht="77.5" x14ac:dyDescent="0.35">
      <c r="A1" s="3" t="s">
        <v>0</v>
      </c>
      <c r="B1" s="2" t="s">
        <v>3</v>
      </c>
      <c r="C1" s="2" t="s">
        <v>2</v>
      </c>
      <c r="D1" s="2" t="s">
        <v>5</v>
      </c>
      <c r="E1" s="2" t="s">
        <v>15</v>
      </c>
      <c r="F1" s="2" t="s">
        <v>26</v>
      </c>
      <c r="G1" s="2" t="s">
        <v>4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9</v>
      </c>
      <c r="M1" s="2" t="s">
        <v>8</v>
      </c>
      <c r="N1" s="10" t="s">
        <v>10</v>
      </c>
    </row>
    <row r="2" spans="1:14" x14ac:dyDescent="0.35">
      <c r="A2" s="11" t="s">
        <v>19</v>
      </c>
      <c r="B2" s="22">
        <v>10</v>
      </c>
      <c r="C2" s="22">
        <v>10</v>
      </c>
      <c r="D2" s="4">
        <f t="shared" ref="D2:D13" si="0">B2*C2</f>
        <v>100</v>
      </c>
      <c r="E2" s="13">
        <v>3</v>
      </c>
      <c r="F2" s="4">
        <f t="shared" ref="F2:F6" si="1">D2/E2</f>
        <v>33.333333333333336</v>
      </c>
      <c r="G2" s="13">
        <v>1</v>
      </c>
      <c r="H2" s="13">
        <v>7</v>
      </c>
      <c r="I2" s="4">
        <f t="shared" ref="I2:I12" si="2">((F2/G2)*H2)/60</f>
        <v>3.8888888888888888</v>
      </c>
      <c r="J2" s="4">
        <v>1</v>
      </c>
      <c r="K2" s="4">
        <f t="shared" ref="K2:K13" si="3">I2+J2</f>
        <v>4.8888888888888893</v>
      </c>
      <c r="L2" s="4">
        <f t="shared" ref="L2:L13" si="4">60/K2</f>
        <v>12.272727272727272</v>
      </c>
      <c r="M2" s="4">
        <f t="shared" ref="M2:M13" si="5">F2*L2</f>
        <v>409.09090909090907</v>
      </c>
      <c r="N2" s="20"/>
    </row>
    <row r="3" spans="1:14" x14ac:dyDescent="0.35">
      <c r="A3" s="11" t="s">
        <v>20</v>
      </c>
      <c r="B3" s="22">
        <v>20</v>
      </c>
      <c r="C3" s="22">
        <v>20</v>
      </c>
      <c r="D3" s="4">
        <f t="shared" si="0"/>
        <v>400</v>
      </c>
      <c r="E3" s="13">
        <v>3</v>
      </c>
      <c r="F3" s="4">
        <f t="shared" si="1"/>
        <v>133.33333333333334</v>
      </c>
      <c r="G3" s="13">
        <v>1</v>
      </c>
      <c r="H3" s="13">
        <v>7</v>
      </c>
      <c r="I3" s="4">
        <f t="shared" si="2"/>
        <v>15.555555555555555</v>
      </c>
      <c r="J3" s="4">
        <v>1</v>
      </c>
      <c r="K3" s="4">
        <f t="shared" si="3"/>
        <v>16.555555555555557</v>
      </c>
      <c r="L3" s="4">
        <f t="shared" si="4"/>
        <v>3.624161073825503</v>
      </c>
      <c r="M3" s="4">
        <f t="shared" si="5"/>
        <v>483.22147651006708</v>
      </c>
      <c r="N3" s="20"/>
    </row>
    <row r="4" spans="1:14" x14ac:dyDescent="0.35">
      <c r="A4" t="s">
        <v>1</v>
      </c>
      <c r="B4" s="4">
        <v>64</v>
      </c>
      <c r="C4" s="4">
        <v>45</v>
      </c>
      <c r="D4" s="4">
        <f>B4*C4</f>
        <v>2880</v>
      </c>
      <c r="E4" s="13">
        <v>3</v>
      </c>
      <c r="F4" s="4">
        <f>D4/E4</f>
        <v>960</v>
      </c>
      <c r="G4" s="4">
        <v>8</v>
      </c>
      <c r="H4" s="13">
        <v>7</v>
      </c>
      <c r="I4" s="4">
        <f>((F4/G4)*H4)/60</f>
        <v>14</v>
      </c>
      <c r="J4" s="4">
        <v>2</v>
      </c>
      <c r="K4" s="4">
        <f>I4+J4</f>
        <v>16</v>
      </c>
      <c r="L4" s="4">
        <f>60/K4</f>
        <v>3.75</v>
      </c>
      <c r="M4" s="4">
        <f>F4*L4</f>
        <v>3600</v>
      </c>
      <c r="N4" s="19"/>
    </row>
    <row r="5" spans="1:14" x14ac:dyDescent="0.35">
      <c r="A5" s="11" t="s">
        <v>21</v>
      </c>
      <c r="B5" s="4">
        <v>15</v>
      </c>
      <c r="C5" s="4">
        <v>15</v>
      </c>
      <c r="D5" s="4">
        <f t="shared" si="0"/>
        <v>225</v>
      </c>
      <c r="E5" s="13">
        <v>3</v>
      </c>
      <c r="F5" s="4">
        <f t="shared" si="1"/>
        <v>75</v>
      </c>
      <c r="G5" s="4">
        <v>1</v>
      </c>
      <c r="H5" s="13">
        <v>7</v>
      </c>
      <c r="I5" s="4">
        <f t="shared" si="2"/>
        <v>8.75</v>
      </c>
      <c r="J5" s="4">
        <v>2</v>
      </c>
      <c r="K5" s="4">
        <f t="shared" si="3"/>
        <v>10.75</v>
      </c>
      <c r="L5" s="4">
        <f t="shared" si="4"/>
        <v>5.5813953488372094</v>
      </c>
      <c r="M5" s="4">
        <f t="shared" si="5"/>
        <v>418.60465116279073</v>
      </c>
      <c r="N5" s="19"/>
    </row>
    <row r="6" spans="1:14" x14ac:dyDescent="0.35">
      <c r="A6" s="11" t="s">
        <v>18</v>
      </c>
      <c r="B6" s="23">
        <v>20</v>
      </c>
      <c r="C6" s="23">
        <v>20</v>
      </c>
      <c r="D6" s="4">
        <f t="shared" si="0"/>
        <v>400</v>
      </c>
      <c r="E6" s="13">
        <v>3</v>
      </c>
      <c r="F6" s="4">
        <f t="shared" si="1"/>
        <v>133.33333333333334</v>
      </c>
      <c r="G6" s="4">
        <v>1</v>
      </c>
      <c r="H6" s="13">
        <v>7</v>
      </c>
      <c r="I6" s="4">
        <f t="shared" si="2"/>
        <v>15.555555555555555</v>
      </c>
      <c r="J6" s="4">
        <v>2</v>
      </c>
      <c r="K6" s="4">
        <f t="shared" si="3"/>
        <v>17.555555555555557</v>
      </c>
      <c r="L6" s="4">
        <f t="shared" si="4"/>
        <v>3.4177215189873413</v>
      </c>
      <c r="M6" s="4">
        <f t="shared" si="5"/>
        <v>455.69620253164555</v>
      </c>
      <c r="N6" s="19"/>
    </row>
    <row r="7" spans="1:14" x14ac:dyDescent="0.35">
      <c r="A7" t="s">
        <v>6</v>
      </c>
      <c r="B7" s="4">
        <v>66</v>
      </c>
      <c r="C7" s="4">
        <v>35</v>
      </c>
      <c r="D7" s="4">
        <f t="shared" si="0"/>
        <v>2310</v>
      </c>
      <c r="E7" s="13">
        <v>3</v>
      </c>
      <c r="F7" s="4">
        <f>D7/E7</f>
        <v>770</v>
      </c>
      <c r="G7" s="4">
        <v>8</v>
      </c>
      <c r="H7" s="13">
        <v>7</v>
      </c>
      <c r="I7" s="4">
        <f>((F7/G7)*H7)/60</f>
        <v>11.229166666666666</v>
      </c>
      <c r="J7" s="4">
        <v>2</v>
      </c>
      <c r="K7" s="4">
        <f t="shared" si="3"/>
        <v>13.229166666666666</v>
      </c>
      <c r="L7" s="4">
        <f t="shared" si="4"/>
        <v>4.5354330708661417</v>
      </c>
      <c r="M7" s="4">
        <f t="shared" si="5"/>
        <v>3492.2834645669291</v>
      </c>
      <c r="N7" s="19"/>
    </row>
    <row r="8" spans="1:14" x14ac:dyDescent="0.35">
      <c r="A8" s="11" t="s">
        <v>22</v>
      </c>
      <c r="B8" s="4">
        <v>10</v>
      </c>
      <c r="C8" s="4">
        <v>23</v>
      </c>
      <c r="D8" s="4">
        <f t="shared" si="0"/>
        <v>230</v>
      </c>
      <c r="E8" s="13">
        <v>3</v>
      </c>
      <c r="F8" s="4">
        <f>D8/E8</f>
        <v>76.666666666666671</v>
      </c>
      <c r="G8" s="4">
        <v>1</v>
      </c>
      <c r="H8" s="13">
        <v>7</v>
      </c>
      <c r="I8" s="4">
        <f t="shared" si="2"/>
        <v>8.9444444444444464</v>
      </c>
      <c r="J8" s="4">
        <v>2</v>
      </c>
      <c r="K8" s="4">
        <f t="shared" si="3"/>
        <v>10.944444444444446</v>
      </c>
      <c r="L8" s="4">
        <f t="shared" si="4"/>
        <v>5.4822335025380697</v>
      </c>
      <c r="M8" s="4">
        <f t="shared" si="5"/>
        <v>420.30456852791872</v>
      </c>
      <c r="N8" s="19"/>
    </row>
    <row r="9" spans="1:14" x14ac:dyDescent="0.35">
      <c r="A9" t="s">
        <v>16</v>
      </c>
      <c r="B9" s="4">
        <v>11</v>
      </c>
      <c r="C9" s="4">
        <v>29</v>
      </c>
      <c r="D9" s="4">
        <f t="shared" si="0"/>
        <v>319</v>
      </c>
      <c r="E9" s="13">
        <v>3</v>
      </c>
      <c r="F9" s="4">
        <f>D9/E9</f>
        <v>106.33333333333333</v>
      </c>
      <c r="G9" s="4">
        <v>1</v>
      </c>
      <c r="H9" s="13">
        <v>7</v>
      </c>
      <c r="I9" s="4">
        <f t="shared" si="2"/>
        <v>12.405555555555555</v>
      </c>
      <c r="J9" s="4">
        <v>1</v>
      </c>
      <c r="K9" s="4">
        <f t="shared" si="3"/>
        <v>13.405555555555555</v>
      </c>
      <c r="L9" s="4">
        <f t="shared" si="4"/>
        <v>4.4757563199336925</v>
      </c>
      <c r="M9" s="4">
        <f t="shared" si="5"/>
        <v>475.92208868628262</v>
      </c>
      <c r="N9" s="19"/>
    </row>
    <row r="10" spans="1:14" x14ac:dyDescent="0.35">
      <c r="A10" s="11" t="s">
        <v>25</v>
      </c>
      <c r="B10" s="4">
        <v>9</v>
      </c>
      <c r="C10" s="4">
        <v>62</v>
      </c>
      <c r="D10" s="4">
        <f t="shared" si="0"/>
        <v>558</v>
      </c>
      <c r="E10" s="13">
        <v>3</v>
      </c>
      <c r="F10" s="4">
        <f t="shared" ref="F10:F12" si="6">D10/E10</f>
        <v>186</v>
      </c>
      <c r="G10" s="4">
        <v>2</v>
      </c>
      <c r="H10" s="13">
        <v>7</v>
      </c>
      <c r="I10" s="4">
        <f>((F10/G10)*H10)/60</f>
        <v>10.85</v>
      </c>
      <c r="J10" s="4">
        <v>2</v>
      </c>
      <c r="K10" s="4">
        <f t="shared" si="3"/>
        <v>12.85</v>
      </c>
      <c r="L10" s="4">
        <f t="shared" si="4"/>
        <v>4.6692607003891053</v>
      </c>
      <c r="M10" s="4">
        <f t="shared" si="5"/>
        <v>868.48249027237364</v>
      </c>
      <c r="N10" s="19"/>
    </row>
    <row r="11" spans="1:14" x14ac:dyDescent="0.35">
      <c r="A11" s="14" t="s">
        <v>23</v>
      </c>
      <c r="B11" s="4">
        <v>64</v>
      </c>
      <c r="C11" s="4">
        <v>50</v>
      </c>
      <c r="D11" s="4">
        <f t="shared" si="0"/>
        <v>3200</v>
      </c>
      <c r="E11" s="13">
        <v>3</v>
      </c>
      <c r="F11" s="4">
        <f t="shared" si="6"/>
        <v>1066.6666666666667</v>
      </c>
      <c r="G11" s="4">
        <v>8</v>
      </c>
      <c r="H11" s="13">
        <v>7</v>
      </c>
      <c r="I11" s="4">
        <f t="shared" si="2"/>
        <v>15.555555555555555</v>
      </c>
      <c r="J11" s="4">
        <v>2</v>
      </c>
      <c r="K11" s="4">
        <f t="shared" si="3"/>
        <v>17.555555555555557</v>
      </c>
      <c r="L11" s="4">
        <f t="shared" si="4"/>
        <v>3.4177215189873413</v>
      </c>
      <c r="M11" s="4">
        <f t="shared" si="5"/>
        <v>3645.5696202531644</v>
      </c>
      <c r="N11" s="19"/>
    </row>
    <row r="12" spans="1:14" x14ac:dyDescent="0.35">
      <c r="A12" s="14" t="s">
        <v>24</v>
      </c>
      <c r="B12" s="4">
        <v>13</v>
      </c>
      <c r="C12" s="4">
        <v>19</v>
      </c>
      <c r="D12" s="4">
        <f t="shared" si="0"/>
        <v>247</v>
      </c>
      <c r="E12" s="13">
        <v>3</v>
      </c>
      <c r="F12" s="4">
        <f t="shared" si="6"/>
        <v>82.333333333333329</v>
      </c>
      <c r="G12" s="4">
        <v>4</v>
      </c>
      <c r="H12" s="13">
        <v>7</v>
      </c>
      <c r="I12" s="4">
        <f t="shared" si="2"/>
        <v>2.4013888888888886</v>
      </c>
      <c r="J12" s="4">
        <v>2</v>
      </c>
      <c r="K12" s="4">
        <f t="shared" si="3"/>
        <v>4.4013888888888886</v>
      </c>
      <c r="L12" s="4">
        <f t="shared" si="4"/>
        <v>13.632060586935943</v>
      </c>
      <c r="M12" s="4">
        <f t="shared" si="5"/>
        <v>1122.3729883243925</v>
      </c>
      <c r="N12" s="19"/>
    </row>
    <row r="13" spans="1:14" s="17" customFormat="1" x14ac:dyDescent="0.35">
      <c r="A13" s="7" t="s">
        <v>7</v>
      </c>
      <c r="B13" s="9">
        <v>11</v>
      </c>
      <c r="C13" s="9">
        <v>16</v>
      </c>
      <c r="D13" s="9">
        <f t="shared" si="0"/>
        <v>176</v>
      </c>
      <c r="E13" s="24">
        <v>3</v>
      </c>
      <c r="F13" s="9">
        <f>D13/E13</f>
        <v>58.666666666666664</v>
      </c>
      <c r="G13" s="9">
        <v>4</v>
      </c>
      <c r="H13" s="9">
        <v>7</v>
      </c>
      <c r="I13" s="9">
        <f>((F13/G13)*H13)/60</f>
        <v>1.711111111111111</v>
      </c>
      <c r="J13" s="9">
        <v>1</v>
      </c>
      <c r="K13" s="9">
        <f t="shared" si="3"/>
        <v>2.7111111111111112</v>
      </c>
      <c r="L13" s="9">
        <f t="shared" si="4"/>
        <v>22.131147540983605</v>
      </c>
      <c r="M13" s="9">
        <f t="shared" si="5"/>
        <v>1298.3606557377047</v>
      </c>
      <c r="N13" s="21"/>
    </row>
    <row r="14" spans="1:14" ht="16" thickBot="1" x14ac:dyDescent="0.4">
      <c r="G14" s="18">
        <f>SUM(G2:G13)</f>
        <v>40</v>
      </c>
      <c r="N14" s="6">
        <f>SUM(M2:M13)</f>
        <v>16689.909115664177</v>
      </c>
    </row>
    <row r="15" spans="1:14" ht="16" thickTop="1" x14ac:dyDescent="0.35"/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78" zoomScaleNormal="78" workbookViewId="0">
      <selection activeCell="D12" sqref="D12"/>
    </sheetView>
  </sheetViews>
  <sheetFormatPr defaultRowHeight="15.5" x14ac:dyDescent="0.35"/>
  <cols>
    <col min="1" max="1" width="23.84375" style="5" bestFit="1" customWidth="1"/>
    <col min="2" max="3" width="14.07421875" style="1" customWidth="1"/>
    <col min="4" max="4" width="13.69140625" style="1" customWidth="1"/>
    <col min="5" max="5" width="14.4609375" style="1" customWidth="1"/>
    <col min="6" max="16384" width="9.23046875" style="5"/>
  </cols>
  <sheetData>
    <row r="1" spans="1:5" ht="62" x14ac:dyDescent="0.35">
      <c r="A1" s="3" t="s">
        <v>0</v>
      </c>
      <c r="B1" s="2" t="s">
        <v>11</v>
      </c>
      <c r="C1" s="2" t="s">
        <v>17</v>
      </c>
      <c r="D1" s="2" t="s">
        <v>4</v>
      </c>
      <c r="E1" s="2" t="s">
        <v>8</v>
      </c>
    </row>
    <row r="2" spans="1:5" x14ac:dyDescent="0.35">
      <c r="A2" s="11" t="s">
        <v>19</v>
      </c>
      <c r="B2" s="1">
        <v>6</v>
      </c>
      <c r="C2" s="1">
        <f t="shared" ref="C2:C13" si="0">(60/B2)*60</f>
        <v>600</v>
      </c>
      <c r="D2" s="13">
        <v>1</v>
      </c>
      <c r="E2" s="1">
        <f t="shared" ref="E2:E13" si="1">C2*D2</f>
        <v>600</v>
      </c>
    </row>
    <row r="3" spans="1:5" x14ac:dyDescent="0.35">
      <c r="A3" s="11" t="s">
        <v>20</v>
      </c>
      <c r="B3" s="1">
        <v>6</v>
      </c>
      <c r="C3" s="1">
        <f t="shared" si="0"/>
        <v>600</v>
      </c>
      <c r="D3" s="13">
        <v>1</v>
      </c>
      <c r="E3" s="1">
        <f t="shared" si="1"/>
        <v>600</v>
      </c>
    </row>
    <row r="4" spans="1:5" x14ac:dyDescent="0.35">
      <c r="A4" s="11" t="s">
        <v>1</v>
      </c>
      <c r="B4" s="1">
        <v>6</v>
      </c>
      <c r="C4" s="1">
        <f t="shared" si="0"/>
        <v>600</v>
      </c>
      <c r="D4" s="4">
        <v>8</v>
      </c>
      <c r="E4" s="1">
        <f t="shared" si="1"/>
        <v>4800</v>
      </c>
    </row>
    <row r="5" spans="1:5" x14ac:dyDescent="0.35">
      <c r="A5" s="11" t="s">
        <v>21</v>
      </c>
      <c r="B5" s="1">
        <v>6</v>
      </c>
      <c r="C5" s="1">
        <f t="shared" si="0"/>
        <v>600</v>
      </c>
      <c r="D5" s="4">
        <v>1</v>
      </c>
      <c r="E5" s="1">
        <f t="shared" si="1"/>
        <v>600</v>
      </c>
    </row>
    <row r="6" spans="1:5" x14ac:dyDescent="0.35">
      <c r="A6" s="11" t="s">
        <v>18</v>
      </c>
      <c r="B6" s="1">
        <v>6</v>
      </c>
      <c r="C6" s="1">
        <f t="shared" si="0"/>
        <v>600</v>
      </c>
      <c r="D6" s="4">
        <v>1</v>
      </c>
      <c r="E6" s="1">
        <f t="shared" si="1"/>
        <v>600</v>
      </c>
    </row>
    <row r="7" spans="1:5" x14ac:dyDescent="0.35">
      <c r="A7" s="11" t="s">
        <v>6</v>
      </c>
      <c r="B7" s="1">
        <v>6</v>
      </c>
      <c r="C7" s="1">
        <f t="shared" si="0"/>
        <v>600</v>
      </c>
      <c r="D7" s="4">
        <v>8</v>
      </c>
      <c r="E7" s="1">
        <f t="shared" si="1"/>
        <v>4800</v>
      </c>
    </row>
    <row r="8" spans="1:5" x14ac:dyDescent="0.35">
      <c r="A8" s="11" t="s">
        <v>22</v>
      </c>
      <c r="B8" s="1">
        <v>6</v>
      </c>
      <c r="C8" s="1">
        <f t="shared" si="0"/>
        <v>600</v>
      </c>
      <c r="D8" s="4">
        <v>1</v>
      </c>
      <c r="E8" s="1">
        <f t="shared" si="1"/>
        <v>600</v>
      </c>
    </row>
    <row r="9" spans="1:5" x14ac:dyDescent="0.35">
      <c r="A9" s="11" t="s">
        <v>16</v>
      </c>
      <c r="B9" s="1">
        <v>6</v>
      </c>
      <c r="C9" s="1">
        <f t="shared" si="0"/>
        <v>600</v>
      </c>
      <c r="D9" s="4">
        <v>1</v>
      </c>
      <c r="E9" s="1">
        <f t="shared" si="1"/>
        <v>600</v>
      </c>
    </row>
    <row r="10" spans="1:5" x14ac:dyDescent="0.35">
      <c r="A10" s="11" t="s">
        <v>25</v>
      </c>
      <c r="B10" s="1">
        <v>6</v>
      </c>
      <c r="C10" s="1">
        <f t="shared" si="0"/>
        <v>600</v>
      </c>
      <c r="D10" s="4">
        <v>2</v>
      </c>
      <c r="E10" s="1">
        <f t="shared" si="1"/>
        <v>1200</v>
      </c>
    </row>
    <row r="11" spans="1:5" x14ac:dyDescent="0.35">
      <c r="A11" s="14" t="s">
        <v>23</v>
      </c>
      <c r="B11" s="15">
        <v>6</v>
      </c>
      <c r="C11" s="15">
        <f t="shared" si="0"/>
        <v>600</v>
      </c>
      <c r="D11" s="16">
        <v>8</v>
      </c>
      <c r="E11" s="15">
        <f t="shared" si="1"/>
        <v>4800</v>
      </c>
    </row>
    <row r="12" spans="1:5" x14ac:dyDescent="0.35">
      <c r="A12" s="11" t="s">
        <v>24</v>
      </c>
      <c r="B12" s="1">
        <v>6</v>
      </c>
      <c r="C12" s="1">
        <f t="shared" si="0"/>
        <v>600</v>
      </c>
      <c r="D12" s="4">
        <v>4</v>
      </c>
      <c r="E12" s="1">
        <f t="shared" si="1"/>
        <v>2400</v>
      </c>
    </row>
    <row r="13" spans="1:5" x14ac:dyDescent="0.35">
      <c r="A13" s="12" t="s">
        <v>7</v>
      </c>
      <c r="B13" s="8">
        <v>6</v>
      </c>
      <c r="C13" s="8">
        <f t="shared" si="0"/>
        <v>600</v>
      </c>
      <c r="D13" s="9">
        <v>4</v>
      </c>
      <c r="E13" s="8">
        <f t="shared" si="1"/>
        <v>2400</v>
      </c>
    </row>
    <row r="14" spans="1:5" x14ac:dyDescent="0.35">
      <c r="D14" s="1">
        <f>SUM(D2:D13)</f>
        <v>40</v>
      </c>
      <c r="E14" s="1">
        <f>SUM(E2:E13)</f>
        <v>24000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78" zoomScaleNormal="78" workbookViewId="0">
      <selection activeCell="I17" sqref="I17"/>
    </sheetView>
  </sheetViews>
  <sheetFormatPr defaultRowHeight="15.5" x14ac:dyDescent="0.35"/>
  <cols>
    <col min="1" max="1" width="23.84375" style="5" bestFit="1" customWidth="1"/>
    <col min="2" max="2" width="15.3828125" style="1" customWidth="1"/>
    <col min="3" max="4" width="15.3828125" style="5" customWidth="1"/>
    <col min="5" max="16384" width="9.23046875" style="5"/>
  </cols>
  <sheetData>
    <row r="1" spans="1:4" ht="46.5" x14ac:dyDescent="0.35">
      <c r="A1" s="3" t="s">
        <v>0</v>
      </c>
      <c r="B1" s="2" t="s">
        <v>27</v>
      </c>
      <c r="C1" s="2" t="s">
        <v>28</v>
      </c>
      <c r="D1" s="2" t="s">
        <v>8</v>
      </c>
    </row>
    <row r="2" spans="1:4" x14ac:dyDescent="0.35">
      <c r="A2" s="11" t="s">
        <v>19</v>
      </c>
      <c r="B2" s="1">
        <f>'Que-6'!M2</f>
        <v>310.34482758620692</v>
      </c>
      <c r="C2" s="1">
        <f>'Que-3'!M2</f>
        <v>409.09090909090907</v>
      </c>
      <c r="D2" s="1">
        <f>Raw!E2</f>
        <v>600</v>
      </c>
    </row>
    <row r="3" spans="1:4" x14ac:dyDescent="0.35">
      <c r="A3" s="11" t="s">
        <v>20</v>
      </c>
      <c r="B3" s="1">
        <f>'Que-6'!M3</f>
        <v>404.49438202247194</v>
      </c>
      <c r="C3" s="1">
        <f>'Que-3'!M3</f>
        <v>483.22147651006708</v>
      </c>
      <c r="D3" s="1">
        <f>Raw!E3</f>
        <v>600</v>
      </c>
    </row>
    <row r="4" spans="1:4" x14ac:dyDescent="0.35">
      <c r="A4" s="11" t="s">
        <v>1</v>
      </c>
      <c r="B4" s="1">
        <f>'Que-6'!M4</f>
        <v>2880</v>
      </c>
      <c r="C4" s="1">
        <f>'Que-3'!M4</f>
        <v>3600</v>
      </c>
      <c r="D4" s="1">
        <f>Raw!E4</f>
        <v>4800</v>
      </c>
    </row>
    <row r="5" spans="1:4" x14ac:dyDescent="0.35">
      <c r="A5" s="11" t="s">
        <v>21</v>
      </c>
      <c r="B5" s="1">
        <f>'Que-6'!M5</f>
        <v>321.42857142857144</v>
      </c>
      <c r="C5" s="1">
        <f>'Que-3'!M5</f>
        <v>418.60465116279073</v>
      </c>
      <c r="D5" s="1">
        <f>Raw!E5</f>
        <v>600</v>
      </c>
    </row>
    <row r="6" spans="1:4" x14ac:dyDescent="0.35">
      <c r="A6" s="11" t="s">
        <v>18</v>
      </c>
      <c r="B6" s="1">
        <f>'Que-6'!M6</f>
        <v>367.34693877551018</v>
      </c>
      <c r="C6" s="1">
        <f>'Que-3'!M6</f>
        <v>455.69620253164555</v>
      </c>
      <c r="D6" s="1">
        <f>Raw!E6</f>
        <v>600</v>
      </c>
    </row>
    <row r="7" spans="1:4" x14ac:dyDescent="0.35">
      <c r="A7" s="11" t="s">
        <v>6</v>
      </c>
      <c r="B7" s="1">
        <f>'Que-6'!M7</f>
        <v>2744.5544554455441</v>
      </c>
      <c r="C7" s="1">
        <f>'Que-3'!M7</f>
        <v>3492.2834645669291</v>
      </c>
      <c r="D7" s="1">
        <f>Raw!E7</f>
        <v>4800</v>
      </c>
    </row>
    <row r="8" spans="1:4" x14ac:dyDescent="0.35">
      <c r="A8" s="11" t="s">
        <v>22</v>
      </c>
      <c r="B8" s="1">
        <f>'Que-6'!M8</f>
        <v>323.4375</v>
      </c>
      <c r="C8" s="1">
        <f>'Que-3'!M8</f>
        <v>420.30456852791872</v>
      </c>
      <c r="D8" s="1">
        <f>Raw!E8</f>
        <v>600</v>
      </c>
    </row>
    <row r="9" spans="1:4" x14ac:dyDescent="0.35">
      <c r="A9" s="11" t="s">
        <v>16</v>
      </c>
      <c r="B9" s="1">
        <f>'Que-6'!M9</f>
        <v>394.36813186813185</v>
      </c>
      <c r="C9" s="1">
        <f>'Que-3'!M9</f>
        <v>475.92208868628262</v>
      </c>
      <c r="D9" s="1">
        <f>Raw!E9</f>
        <v>600</v>
      </c>
    </row>
    <row r="10" spans="1:4" x14ac:dyDescent="0.35">
      <c r="A10" s="11" t="s">
        <v>25</v>
      </c>
      <c r="B10" s="1">
        <f>'Que-6'!M10</f>
        <v>680.48780487804879</v>
      </c>
      <c r="C10" s="1">
        <f>'Que-3'!M10</f>
        <v>868.48249027237364</v>
      </c>
      <c r="D10" s="1">
        <f>Raw!E10</f>
        <v>1200</v>
      </c>
    </row>
    <row r="11" spans="1:4" x14ac:dyDescent="0.35">
      <c r="A11" s="14" t="s">
        <v>23</v>
      </c>
      <c r="B11" s="1">
        <f>'Que-6'!M11</f>
        <v>2938.7755102040815</v>
      </c>
      <c r="C11" s="1">
        <f>'Que-3'!M11</f>
        <v>3645.5696202531644</v>
      </c>
      <c r="D11" s="1">
        <f>Raw!E11</f>
        <v>4800</v>
      </c>
    </row>
    <row r="12" spans="1:4" x14ac:dyDescent="0.35">
      <c r="A12" s="11" t="s">
        <v>24</v>
      </c>
      <c r="B12" s="1">
        <f>'Que-6'!M12</f>
        <v>732.45469522240523</v>
      </c>
      <c r="C12" s="1">
        <f>'Que-3'!M12</f>
        <v>1122.3729883243925</v>
      </c>
      <c r="D12" s="1">
        <f>Raw!E12</f>
        <v>2400</v>
      </c>
    </row>
    <row r="13" spans="1:4" x14ac:dyDescent="0.35">
      <c r="A13" s="12" t="s">
        <v>7</v>
      </c>
      <c r="B13" s="8">
        <f>'Que-6'!M13</f>
        <v>889.88764044943809</v>
      </c>
      <c r="C13" s="8">
        <f>'Que-3'!M13</f>
        <v>1298.3606557377047</v>
      </c>
      <c r="D13" s="8">
        <f>Raw!E13</f>
        <v>2400</v>
      </c>
    </row>
    <row r="14" spans="1:4" x14ac:dyDescent="0.35">
      <c r="B14" s="1">
        <f>SUM(B2:B13)</f>
        <v>12987.580457880409</v>
      </c>
      <c r="C14" s="1">
        <f>SUM(C2:C13)</f>
        <v>16689.909115664177</v>
      </c>
      <c r="D14" s="1">
        <f>SUM(D2:D13)</f>
        <v>24000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Que-6</vt:lpstr>
      <vt:lpstr>Que-3</vt:lpstr>
      <vt:lpstr>Raw</vt:lpstr>
      <vt:lpstr>Comparison</vt:lpstr>
    </vt:vector>
  </TitlesOfParts>
  <Company>Travis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Gardy</dc:creator>
  <cp:lastModifiedBy>Frederick Gardy</cp:lastModifiedBy>
  <dcterms:created xsi:type="dcterms:W3CDTF">2020-04-17T18:24:53Z</dcterms:created>
  <dcterms:modified xsi:type="dcterms:W3CDTF">2020-04-19T13:27:24Z</dcterms:modified>
</cp:coreProperties>
</file>